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EDITTA\2023\Criativos\Funis\"/>
    </mc:Choice>
  </mc:AlternateContent>
  <xr:revisionPtr revIDLastSave="0" documentId="13_ncr:1_{1961E4BD-BA8D-4375-8273-86A5CDC0FFC4}" xr6:coauthVersionLast="47" xr6:coauthVersionMax="47" xr10:uidLastSave="{00000000-0000-0000-0000-000000000000}"/>
  <bookViews>
    <workbookView xWindow="-120" yWindow="-120" windowWidth="20730" windowHeight="11160" xr2:uid="{51341D50-16AE-42EA-A297-BB12F85C12FC}"/>
  </bookViews>
  <sheets>
    <sheet name="Planilha LUCRO" sheetId="1" r:id="rId1"/>
    <sheet name="Planilha CAIX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C12" i="2"/>
  <c r="C16" i="1"/>
  <c r="C15" i="1"/>
  <c r="C11" i="1"/>
  <c r="B39" i="2"/>
  <c r="C34" i="2"/>
  <c r="C28" i="2"/>
  <c r="C24" i="2"/>
  <c r="C7" i="2"/>
  <c r="B8" i="2"/>
  <c r="C11" i="2" l="1"/>
  <c r="C23" i="2" s="1"/>
  <c r="C39" i="2"/>
  <c r="C32" i="2"/>
  <c r="C22" i="2" l="1"/>
  <c r="C33" i="2"/>
  <c r="C46" i="2"/>
  <c r="C47" i="2" l="1"/>
  <c r="C22" i="1" l="1"/>
  <c r="C14" i="1"/>
  <c r="C10" i="1"/>
  <c r="C6" i="1"/>
  <c r="D9" i="1" l="1"/>
  <c r="D8" i="1"/>
  <c r="D6" i="1"/>
  <c r="D10" i="1"/>
  <c r="D19" i="1"/>
  <c r="D18" i="1"/>
  <c r="D11" i="1"/>
  <c r="D15" i="1"/>
  <c r="D20" i="1"/>
  <c r="D16" i="1"/>
  <c r="D17" i="1"/>
  <c r="D7" i="1"/>
  <c r="D22" i="1"/>
  <c r="D35" i="1"/>
  <c r="D34" i="1"/>
  <c r="D29" i="1"/>
  <c r="D28" i="1"/>
  <c r="D32" i="1"/>
  <c r="D31" i="1"/>
  <c r="D26" i="1"/>
  <c r="D25" i="1"/>
  <c r="D12" i="1"/>
  <c r="C13" i="1"/>
  <c r="D23" i="1"/>
  <c r="D24" i="1"/>
  <c r="D14" i="1"/>
  <c r="D13" i="1" l="1"/>
  <c r="C21" i="1"/>
  <c r="C27" i="1" l="1"/>
  <c r="D21" i="1"/>
  <c r="C30" i="1" l="1"/>
  <c r="D27" i="1"/>
  <c r="C33" i="1" l="1"/>
  <c r="D30" i="1"/>
  <c r="C36" i="1" l="1"/>
  <c r="D33" i="1"/>
  <c r="D36" i="1" l="1"/>
</calcChain>
</file>

<file path=xl/sharedStrings.xml><?xml version="1.0" encoding="utf-8"?>
<sst xmlns="http://schemas.openxmlformats.org/spreadsheetml/2006/main" count="60" uniqueCount="53">
  <si>
    <t>MESES</t>
  </si>
  <si>
    <t>DESCRIÇÃO DA CONTA</t>
  </si>
  <si>
    <t>% V</t>
  </si>
  <si>
    <t xml:space="preserve">RECEITA BRUTA </t>
  </si>
  <si>
    <t>(-) DEDUÇÕES DAS RECEITAS</t>
  </si>
  <si>
    <t>Impostos de vendas</t>
  </si>
  <si>
    <t xml:space="preserve">(=)RECEITA LIQUIDA </t>
  </si>
  <si>
    <t xml:space="preserve">(-) CUSTOS </t>
  </si>
  <si>
    <t>(=)LUCRO BRUTO</t>
  </si>
  <si>
    <t>(-) Despesas com Pessoal</t>
  </si>
  <si>
    <t>(-)Despesas Administrativas Gerais</t>
  </si>
  <si>
    <t>(-)Despesas Vendas e Marketing</t>
  </si>
  <si>
    <t>(-)Despesas Tributárias, Taxas, Anuidades</t>
  </si>
  <si>
    <t>(=)LUCRO OPERACIONAL ANTES DO FINANCEIRO</t>
  </si>
  <si>
    <t>(-)Despesas Financeiras</t>
  </si>
  <si>
    <t>(+)Receitas Financeiras</t>
  </si>
  <si>
    <t>(=)LUCRO OPERACIONAL APÓS FINANCEIRO</t>
  </si>
  <si>
    <t>(-)Outras Despesas Operacionais</t>
  </si>
  <si>
    <t>(+)Outras Receitas Operacionais</t>
  </si>
  <si>
    <t>(=)LUCRO OPERACIONAL</t>
  </si>
  <si>
    <t>(-)Outras Despesas Não Operacionais</t>
  </si>
  <si>
    <t>(+)Outras Receitas Não Operacionais</t>
  </si>
  <si>
    <t>(=) LUCRO LÍQUIDO</t>
  </si>
  <si>
    <t>Outras Deduções</t>
  </si>
  <si>
    <t xml:space="preserve">(=)DESPESAS </t>
  </si>
  <si>
    <t xml:space="preserve">GASTOS Gerais </t>
  </si>
  <si>
    <t xml:space="preserve">Custos Mão de Obra </t>
  </si>
  <si>
    <t>CMV ( Compras+ Estoque Inicial - Estoque Final)</t>
  </si>
  <si>
    <t>Venda serviços</t>
  </si>
  <si>
    <t>Outros custos</t>
  </si>
  <si>
    <t>Realizado</t>
  </si>
  <si>
    <t>ENTRADAS OPERACIONAIS</t>
  </si>
  <si>
    <t>(+)</t>
  </si>
  <si>
    <t>SAÍDAS OPERACIONAIS</t>
  </si>
  <si>
    <t>(-)Impostos</t>
  </si>
  <si>
    <t>(-)Custo Mão de Obra</t>
  </si>
  <si>
    <t>(-)Gastos Gerais de Serviço</t>
  </si>
  <si>
    <t>(-) Distribuição de Lucros</t>
  </si>
  <si>
    <t>SALDO OPERAÇÃO ( ENTRADAS- SAÍDAS)</t>
  </si>
  <si>
    <t>SALDO INICIAL + OPERAÇÃO</t>
  </si>
  <si>
    <t>ENTRADA DE INVESTIMENTOS</t>
  </si>
  <si>
    <t>(+) Venda de Imobilizado</t>
  </si>
  <si>
    <t>SAÍDA DE INVESTIMENTOS</t>
  </si>
  <si>
    <t>(-) Investimentos</t>
  </si>
  <si>
    <t>SALDO INVESTIMENTOS ( ENTRADAS- SAÍDAS)</t>
  </si>
  <si>
    <t>SALDO INICIAL + OPERAÇÃO + INVESTIMENTOS</t>
  </si>
  <si>
    <t>ENTRADAS FINANCEIRAS</t>
  </si>
  <si>
    <t>(+) Receitas Financeiras</t>
  </si>
  <si>
    <t>(-) Pagamento de Empréstimos</t>
  </si>
  <si>
    <t>(-) Despesas Financeiras</t>
  </si>
  <si>
    <t>SALDO FINANCEIRO ( ENTRADAS- SAÍDAS)</t>
  </si>
  <si>
    <t xml:space="preserve">SALDO FINAL </t>
  </si>
  <si>
    <t>SADO INICIAL DO CAIXA +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</si>
</sst>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1B9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8A7B"/>
        <bgColor indexed="64"/>
      </patternFill>
    </fill>
    <fill>
      <patternFill patternType="solid">
        <fgColor rgb="FF95816E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2" borderId="5" xfId="0" applyFont="1" applyFill="1" applyBorder="1"/>
    <xf numFmtId="44" fontId="2" fillId="2" borderId="5" xfId="1" applyFont="1" applyFill="1" applyBorder="1"/>
    <xf numFmtId="9" fontId="2" fillId="2" borderId="5" xfId="2" applyFont="1" applyFill="1" applyBorder="1"/>
    <xf numFmtId="0" fontId="3" fillId="0" borderId="5" xfId="0" applyFont="1" applyBorder="1"/>
    <xf numFmtId="44" fontId="1" fillId="3" borderId="5" xfId="1" applyFont="1" applyFill="1" applyBorder="1"/>
    <xf numFmtId="9" fontId="1" fillId="2" borderId="5" xfId="2" applyFont="1" applyFill="1" applyBorder="1"/>
    <xf numFmtId="0" fontId="0" fillId="3" borderId="5" xfId="0" applyFill="1" applyBorder="1"/>
    <xf numFmtId="44" fontId="0" fillId="3" borderId="5" xfId="1" applyFont="1" applyFill="1" applyBorder="1"/>
    <xf numFmtId="9" fontId="0" fillId="2" borderId="5" xfId="2" applyFont="1" applyFill="1" applyBorder="1"/>
    <xf numFmtId="0" fontId="4" fillId="3" borderId="5" xfId="0" applyFont="1" applyFill="1" applyBorder="1"/>
    <xf numFmtId="44" fontId="0" fillId="0" borderId="0" xfId="0" applyNumberFormat="1"/>
    <xf numFmtId="0" fontId="5" fillId="4" borderId="1" xfId="0" applyFont="1" applyFill="1" applyBorder="1"/>
    <xf numFmtId="17" fontId="5" fillId="4" borderId="2" xfId="0" applyNumberFormat="1" applyFont="1" applyFill="1" applyBorder="1" applyAlignment="1">
      <alignment wrapText="1"/>
    </xf>
    <xf numFmtId="17" fontId="5" fillId="4" borderId="3" xfId="0" applyNumberFormat="1" applyFont="1" applyFill="1" applyBorder="1" applyAlignment="1">
      <alignment wrapText="1"/>
    </xf>
    <xf numFmtId="0" fontId="5" fillId="4" borderId="4" xfId="0" applyFont="1" applyFill="1" applyBorder="1"/>
    <xf numFmtId="0" fontId="5" fillId="5" borderId="6" xfId="0" applyFont="1" applyFill="1" applyBorder="1" applyAlignment="1">
      <alignment horizontal="center" wrapText="1"/>
    </xf>
    <xf numFmtId="0" fontId="5" fillId="0" borderId="0" xfId="0" applyFont="1"/>
    <xf numFmtId="0" fontId="5" fillId="5" borderId="8" xfId="0" applyFont="1" applyFill="1" applyBorder="1" applyAlignment="1">
      <alignment horizontal="center" wrapText="1"/>
    </xf>
    <xf numFmtId="0" fontId="5" fillId="5" borderId="9" xfId="0" applyFont="1" applyFill="1" applyBorder="1"/>
    <xf numFmtId="0" fontId="5" fillId="3" borderId="5" xfId="0" applyFont="1" applyFill="1" applyBorder="1" applyAlignment="1">
      <alignment horizontal="center" wrapText="1"/>
    </xf>
    <xf numFmtId="44" fontId="5" fillId="3" borderId="5" xfId="1" applyFont="1" applyFill="1" applyBorder="1" applyAlignment="1">
      <alignment horizontal="center" wrapText="1"/>
    </xf>
    <xf numFmtId="0" fontId="4" fillId="0" borderId="0" xfId="0" applyFont="1"/>
    <xf numFmtId="0" fontId="5" fillId="2" borderId="8" xfId="0" applyFont="1" applyFill="1" applyBorder="1" applyAlignment="1">
      <alignment horizontal="center" wrapText="1"/>
    </xf>
    <xf numFmtId="44" fontId="5" fillId="2" borderId="5" xfId="1" applyFont="1" applyFill="1" applyBorder="1" applyAlignment="1">
      <alignment horizontal="center" wrapText="1"/>
    </xf>
    <xf numFmtId="44" fontId="4" fillId="3" borderId="5" xfId="1" applyFont="1" applyFill="1" applyBorder="1"/>
    <xf numFmtId="0" fontId="4" fillId="3" borderId="0" xfId="0" applyFont="1" applyFill="1"/>
    <xf numFmtId="0" fontId="4" fillId="3" borderId="10" xfId="0" applyFont="1" applyFill="1" applyBorder="1"/>
    <xf numFmtId="44" fontId="4" fillId="0" borderId="5" xfId="1" applyFont="1" applyBorder="1"/>
    <xf numFmtId="0" fontId="4" fillId="0" borderId="5" xfId="0" applyFont="1" applyBorder="1"/>
    <xf numFmtId="0" fontId="5" fillId="5" borderId="7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wrapText="1"/>
    </xf>
    <xf numFmtId="44" fontId="5" fillId="4" borderId="5" xfId="1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A48A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50341</xdr:colOff>
      <xdr:row>0</xdr:row>
      <xdr:rowOff>19050</xdr:rowOff>
    </xdr:from>
    <xdr:to>
      <xdr:col>1</xdr:col>
      <xdr:colOff>681609</xdr:colOff>
      <xdr:row>2</xdr:row>
      <xdr:rowOff>171450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827AE7A-296B-45F8-B529-03DD89FD1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941" y="19050"/>
          <a:ext cx="631268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0</xdr:rowOff>
    </xdr:from>
    <xdr:to>
      <xdr:col>1</xdr:col>
      <xdr:colOff>752475</xdr:colOff>
      <xdr:row>2</xdr:row>
      <xdr:rowOff>171450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306FE0D-161D-4DF0-9A42-873394BFC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1" y="0"/>
          <a:ext cx="714374" cy="552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DITTA/Treinamentos/Treinamentos%20Gest&#227;o%20Financeira%20para%20Neg&#243;cios/Excel%20-%20planilha%20treinam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 DE CONTAS - CONTÁBIL"/>
      <sheetName val="PLANO DE CONTAS - FINANCEIRO"/>
      <sheetName val="CADASTROS "/>
      <sheetName val="LANÇAMENTOS CONTABÉIS"/>
      <sheetName val="LANÇAMENTOS FINANCEIROS receber"/>
      <sheetName val="LANÇAMENTOS DE TRANSFÊRENCIA"/>
      <sheetName val="ORÇAMENTO - Lucro"/>
      <sheetName val="ORÇAMENTO - Fluxo de Caixa"/>
      <sheetName val="Balancete"/>
      <sheetName val="Balanço"/>
      <sheetName val="DRE"/>
      <sheetName val="Indicadores"/>
      <sheetName val="NOVOS DRE ANUAL"/>
      <sheetName val="RELATORIOS"/>
      <sheetName val="FLUXO DE CAIXA DIARIO"/>
      <sheetName val="outros"/>
    </sheetNames>
    <sheetDataSet>
      <sheetData sheetId="0" refreshError="1"/>
      <sheetData sheetId="1" refreshError="1">
        <row r="3">
          <cell r="B3" t="str">
            <v>(+) Recebimentos de Clientes</v>
          </cell>
        </row>
        <row r="157">
          <cell r="B157" t="str">
            <v>SAÍDAS FINANCEIRAS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A35EF-FC8A-4C1E-B80C-348C0676C1AC}">
  <dimension ref="B4:D37"/>
  <sheetViews>
    <sheetView showGridLines="0" tabSelected="1" zoomScale="66" zoomScaleNormal="66" workbookViewId="0">
      <selection activeCell="K21" sqref="K21"/>
    </sheetView>
  </sheetViews>
  <sheetFormatPr defaultRowHeight="15" x14ac:dyDescent="0.25"/>
  <cols>
    <col min="2" max="2" width="44.42578125" bestFit="1" customWidth="1"/>
    <col min="3" max="3" width="20.85546875" bestFit="1" customWidth="1"/>
    <col min="4" max="4" width="12" customWidth="1"/>
  </cols>
  <sheetData>
    <row r="4" spans="2:4" s="1" customFormat="1" ht="20.100000000000001" customHeight="1" x14ac:dyDescent="0.25">
      <c r="B4" s="13"/>
      <c r="C4" s="14"/>
      <c r="D4" s="15"/>
    </row>
    <row r="5" spans="2:4" s="1" customFormat="1" ht="20.100000000000001" customHeight="1" x14ac:dyDescent="0.25">
      <c r="B5" s="16" t="s">
        <v>1</v>
      </c>
      <c r="C5" s="16"/>
      <c r="D5" s="16" t="s">
        <v>2</v>
      </c>
    </row>
    <row r="6" spans="2:4" s="1" customFormat="1" ht="20.100000000000001" customHeight="1" x14ac:dyDescent="0.25">
      <c r="B6" s="2" t="s">
        <v>3</v>
      </c>
      <c r="C6" s="3">
        <f>C7+C8+C9</f>
        <v>30000</v>
      </c>
      <c r="D6" s="4">
        <f>C6/C6</f>
        <v>1</v>
      </c>
    </row>
    <row r="7" spans="2:4" ht="20.100000000000001" customHeight="1" x14ac:dyDescent="0.25">
      <c r="B7" s="5" t="s">
        <v>28</v>
      </c>
      <c r="C7" s="6">
        <v>30000</v>
      </c>
      <c r="D7" s="7">
        <f>C7/$C$6</f>
        <v>1</v>
      </c>
    </row>
    <row r="8" spans="2:4" ht="20.100000000000001" hidden="1" customHeight="1" x14ac:dyDescent="0.25">
      <c r="B8" s="5"/>
      <c r="C8" s="6"/>
      <c r="D8" s="7">
        <f t="shared" ref="D8:D36" si="0">C8/$C$6</f>
        <v>0</v>
      </c>
    </row>
    <row r="9" spans="2:4" ht="20.100000000000001" hidden="1" customHeight="1" x14ac:dyDescent="0.25">
      <c r="B9" s="5"/>
      <c r="C9" s="6"/>
      <c r="D9" s="7">
        <f t="shared" si="0"/>
        <v>0</v>
      </c>
    </row>
    <row r="10" spans="2:4" ht="20.100000000000001" customHeight="1" x14ac:dyDescent="0.25">
      <c r="B10" s="2" t="s">
        <v>4</v>
      </c>
      <c r="C10" s="3">
        <f>C11+C12</f>
        <v>1800</v>
      </c>
      <c r="D10" s="4">
        <f t="shared" si="0"/>
        <v>0.06</v>
      </c>
    </row>
    <row r="11" spans="2:4" ht="20.100000000000001" customHeight="1" x14ac:dyDescent="0.25">
      <c r="B11" s="8" t="s">
        <v>5</v>
      </c>
      <c r="C11" s="6">
        <f>C7*6%</f>
        <v>1800</v>
      </c>
      <c r="D11" s="7">
        <f t="shared" si="0"/>
        <v>0.06</v>
      </c>
    </row>
    <row r="12" spans="2:4" ht="20.100000000000001" customHeight="1" x14ac:dyDescent="0.25">
      <c r="B12" s="8" t="s">
        <v>23</v>
      </c>
      <c r="C12" s="6"/>
      <c r="D12" s="7">
        <f t="shared" si="0"/>
        <v>0</v>
      </c>
    </row>
    <row r="13" spans="2:4" ht="20.100000000000001" customHeight="1" x14ac:dyDescent="0.25">
      <c r="B13" s="2" t="s">
        <v>6</v>
      </c>
      <c r="C13" s="3">
        <f>C6-C10</f>
        <v>28200</v>
      </c>
      <c r="D13" s="4">
        <f t="shared" si="0"/>
        <v>0.94</v>
      </c>
    </row>
    <row r="14" spans="2:4" ht="20.100000000000001" customHeight="1" x14ac:dyDescent="0.25">
      <c r="B14" s="2" t="s">
        <v>7</v>
      </c>
      <c r="C14" s="3">
        <f>SUM(C15:C20)</f>
        <v>12000</v>
      </c>
      <c r="D14" s="4">
        <f t="shared" si="0"/>
        <v>0.4</v>
      </c>
    </row>
    <row r="15" spans="2:4" ht="20.100000000000001" customHeight="1" x14ac:dyDescent="0.25">
      <c r="B15" s="5" t="s">
        <v>27</v>
      </c>
      <c r="C15" s="9">
        <f>C7*15%</f>
        <v>4500</v>
      </c>
      <c r="D15" s="10">
        <f t="shared" si="0"/>
        <v>0.15</v>
      </c>
    </row>
    <row r="16" spans="2:4" ht="20.100000000000001" customHeight="1" x14ac:dyDescent="0.25">
      <c r="B16" s="5" t="s">
        <v>26</v>
      </c>
      <c r="C16" s="9">
        <f>C7*20%</f>
        <v>6000</v>
      </c>
      <c r="D16" s="10">
        <f t="shared" si="0"/>
        <v>0.2</v>
      </c>
    </row>
    <row r="17" spans="2:4" ht="20.100000000000001" customHeight="1" x14ac:dyDescent="0.25">
      <c r="B17" s="5" t="s">
        <v>25</v>
      </c>
      <c r="C17" s="9">
        <v>1500</v>
      </c>
      <c r="D17" s="10">
        <f t="shared" si="0"/>
        <v>0.05</v>
      </c>
    </row>
    <row r="18" spans="2:4" ht="20.100000000000001" customHeight="1" x14ac:dyDescent="0.25">
      <c r="B18" s="5" t="s">
        <v>29</v>
      </c>
      <c r="C18" s="9"/>
      <c r="D18" s="10">
        <f t="shared" si="0"/>
        <v>0</v>
      </c>
    </row>
    <row r="19" spans="2:4" ht="20.100000000000001" hidden="1" customHeight="1" x14ac:dyDescent="0.25">
      <c r="B19" s="5"/>
      <c r="C19" s="9"/>
      <c r="D19" s="10">
        <f t="shared" si="0"/>
        <v>0</v>
      </c>
    </row>
    <row r="20" spans="2:4" ht="20.100000000000001" hidden="1" customHeight="1" x14ac:dyDescent="0.25">
      <c r="B20" s="5"/>
      <c r="C20" s="9"/>
      <c r="D20" s="10">
        <f t="shared" si="0"/>
        <v>0</v>
      </c>
    </row>
    <row r="21" spans="2:4" ht="20.100000000000001" customHeight="1" x14ac:dyDescent="0.25">
      <c r="B21" s="2" t="s">
        <v>8</v>
      </c>
      <c r="C21" s="3">
        <f>C13-C14</f>
        <v>16200</v>
      </c>
      <c r="D21" s="4">
        <f t="shared" si="0"/>
        <v>0.54</v>
      </c>
    </row>
    <row r="22" spans="2:4" ht="20.100000000000001" customHeight="1" x14ac:dyDescent="0.25">
      <c r="B22" s="2" t="s">
        <v>24</v>
      </c>
      <c r="C22" s="3">
        <f>C23+C24+C25+C26</f>
        <v>10000</v>
      </c>
      <c r="D22" s="4">
        <f t="shared" si="0"/>
        <v>0.33333333333333331</v>
      </c>
    </row>
    <row r="23" spans="2:4" ht="20.100000000000001" customHeight="1" x14ac:dyDescent="0.25">
      <c r="B23" s="11" t="s">
        <v>9</v>
      </c>
      <c r="C23" s="6">
        <v>4000</v>
      </c>
      <c r="D23" s="7">
        <f t="shared" si="0"/>
        <v>0.13333333333333333</v>
      </c>
    </row>
    <row r="24" spans="2:4" ht="20.100000000000001" customHeight="1" x14ac:dyDescent="0.25">
      <c r="B24" s="11" t="s">
        <v>10</v>
      </c>
      <c r="C24" s="6">
        <v>3500</v>
      </c>
      <c r="D24" s="7">
        <f t="shared" si="0"/>
        <v>0.11666666666666667</v>
      </c>
    </row>
    <row r="25" spans="2:4" ht="20.100000000000001" customHeight="1" x14ac:dyDescent="0.25">
      <c r="B25" s="11" t="s">
        <v>11</v>
      </c>
      <c r="C25" s="6">
        <v>2000</v>
      </c>
      <c r="D25" s="7">
        <f t="shared" si="0"/>
        <v>6.6666666666666666E-2</v>
      </c>
    </row>
    <row r="26" spans="2:4" ht="20.100000000000001" customHeight="1" x14ac:dyDescent="0.25">
      <c r="B26" s="11" t="s">
        <v>12</v>
      </c>
      <c r="C26" s="6">
        <v>500</v>
      </c>
      <c r="D26" s="7">
        <f t="shared" si="0"/>
        <v>1.6666666666666666E-2</v>
      </c>
    </row>
    <row r="27" spans="2:4" ht="20.100000000000001" customHeight="1" x14ac:dyDescent="0.25">
      <c r="B27" s="2" t="s">
        <v>13</v>
      </c>
      <c r="C27" s="3">
        <f>C21-C22</f>
        <v>6200</v>
      </c>
      <c r="D27" s="4">
        <f t="shared" si="0"/>
        <v>0.20666666666666667</v>
      </c>
    </row>
    <row r="28" spans="2:4" ht="20.100000000000001" customHeight="1" x14ac:dyDescent="0.25">
      <c r="B28" s="8" t="s">
        <v>14</v>
      </c>
      <c r="C28" s="6"/>
      <c r="D28" s="7">
        <f t="shared" si="0"/>
        <v>0</v>
      </c>
    </row>
    <row r="29" spans="2:4" ht="20.100000000000001" customHeight="1" x14ac:dyDescent="0.25">
      <c r="B29" s="8" t="s">
        <v>15</v>
      </c>
      <c r="C29" s="6"/>
      <c r="D29" s="7">
        <f t="shared" si="0"/>
        <v>0</v>
      </c>
    </row>
    <row r="30" spans="2:4" ht="20.100000000000001" customHeight="1" x14ac:dyDescent="0.25">
      <c r="B30" s="2" t="s">
        <v>16</v>
      </c>
      <c r="C30" s="3">
        <f>C27-C28+C29</f>
        <v>6200</v>
      </c>
      <c r="D30" s="4">
        <f t="shared" si="0"/>
        <v>0.20666666666666667</v>
      </c>
    </row>
    <row r="31" spans="2:4" ht="20.100000000000001" hidden="1" customHeight="1" x14ac:dyDescent="0.25">
      <c r="B31" s="8" t="s">
        <v>17</v>
      </c>
      <c r="C31" s="6"/>
      <c r="D31" s="7">
        <f t="shared" si="0"/>
        <v>0</v>
      </c>
    </row>
    <row r="32" spans="2:4" ht="20.100000000000001" hidden="1" customHeight="1" x14ac:dyDescent="0.25">
      <c r="B32" s="8" t="s">
        <v>18</v>
      </c>
      <c r="C32" s="6"/>
      <c r="D32" s="7">
        <f t="shared" si="0"/>
        <v>0</v>
      </c>
    </row>
    <row r="33" spans="2:4" ht="20.100000000000001" hidden="1" customHeight="1" x14ac:dyDescent="0.25">
      <c r="B33" s="2" t="s">
        <v>19</v>
      </c>
      <c r="C33" s="3">
        <f>C30-C31+C32</f>
        <v>6200</v>
      </c>
      <c r="D33" s="4">
        <f t="shared" si="0"/>
        <v>0.20666666666666667</v>
      </c>
    </row>
    <row r="34" spans="2:4" ht="20.100000000000001" hidden="1" customHeight="1" x14ac:dyDescent="0.25">
      <c r="B34" s="8" t="s">
        <v>20</v>
      </c>
      <c r="C34" s="6"/>
      <c r="D34" s="7">
        <f t="shared" si="0"/>
        <v>0</v>
      </c>
    </row>
    <row r="35" spans="2:4" ht="20.100000000000001" hidden="1" customHeight="1" x14ac:dyDescent="0.25">
      <c r="B35" s="8" t="s">
        <v>21</v>
      </c>
      <c r="C35" s="6"/>
      <c r="D35" s="7">
        <f t="shared" si="0"/>
        <v>0</v>
      </c>
    </row>
    <row r="36" spans="2:4" ht="20.100000000000001" customHeight="1" x14ac:dyDescent="0.25">
      <c r="B36" s="2" t="s">
        <v>22</v>
      </c>
      <c r="C36" s="3">
        <f>C33-C34+C35</f>
        <v>6200</v>
      </c>
      <c r="D36" s="4">
        <f t="shared" si="0"/>
        <v>0.20666666666666667</v>
      </c>
    </row>
    <row r="37" spans="2:4" x14ac:dyDescent="0.25">
      <c r="C37" s="12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5CD7B-FBFE-40D9-A6FD-80FBD5781FB8}">
  <dimension ref="B4:C47"/>
  <sheetViews>
    <sheetView showGridLines="0" topLeftCell="A5" workbookViewId="0">
      <selection activeCell="E13" sqref="E13"/>
    </sheetView>
  </sheetViews>
  <sheetFormatPr defaultRowHeight="15" x14ac:dyDescent="0.25"/>
  <cols>
    <col min="1" max="1" width="9.7109375" customWidth="1"/>
    <col min="2" max="2" width="47.140625" customWidth="1"/>
    <col min="3" max="3" width="14.140625" customWidth="1"/>
  </cols>
  <sheetData>
    <row r="4" spans="2:3" s="18" customFormat="1" ht="20.100000000000001" customHeight="1" x14ac:dyDescent="0.25">
      <c r="B4" s="17" t="s">
        <v>0</v>
      </c>
      <c r="C4" s="31"/>
    </row>
    <row r="5" spans="2:3" s="18" customFormat="1" ht="20.100000000000001" customHeight="1" x14ac:dyDescent="0.25">
      <c r="B5" s="19"/>
      <c r="C5" s="20" t="s">
        <v>30</v>
      </c>
    </row>
    <row r="6" spans="2:3" s="23" customFormat="1" ht="20.100000000000001" customHeight="1" x14ac:dyDescent="0.25">
      <c r="B6" s="21" t="s">
        <v>52</v>
      </c>
      <c r="C6" s="22">
        <v>10000</v>
      </c>
    </row>
    <row r="7" spans="2:3" s="18" customFormat="1" ht="20.100000000000001" customHeight="1" x14ac:dyDescent="0.25">
      <c r="B7" s="24" t="s">
        <v>31</v>
      </c>
      <c r="C7" s="25">
        <f t="shared" ref="C7" si="0">SUM(C8:C10)</f>
        <v>30000</v>
      </c>
    </row>
    <row r="8" spans="2:3" s="27" customFormat="1" ht="20.100000000000001" customHeight="1" x14ac:dyDescent="0.25">
      <c r="B8" s="11" t="str">
        <f>'[1]PLANO DE CONTAS - FINANCEIRO'!B3</f>
        <v>(+) Recebimentos de Clientes</v>
      </c>
      <c r="C8" s="26">
        <v>30000</v>
      </c>
    </row>
    <row r="9" spans="2:3" s="27" customFormat="1" ht="20.100000000000001" hidden="1" customHeight="1" x14ac:dyDescent="0.25">
      <c r="B9" s="11" t="s">
        <v>32</v>
      </c>
      <c r="C9" s="26"/>
    </row>
    <row r="10" spans="2:3" s="27" customFormat="1" ht="20.100000000000001" hidden="1" customHeight="1" x14ac:dyDescent="0.25">
      <c r="B10" s="11" t="s">
        <v>32</v>
      </c>
      <c r="C10" s="26"/>
    </row>
    <row r="11" spans="2:3" s="18" customFormat="1" ht="20.100000000000001" customHeight="1" x14ac:dyDescent="0.25">
      <c r="B11" s="24" t="s">
        <v>33</v>
      </c>
      <c r="C11" s="25">
        <f t="shared" ref="C11" si="1">SUM(C12:C21)</f>
        <v>22900</v>
      </c>
    </row>
    <row r="12" spans="2:3" s="27" customFormat="1" ht="20.100000000000001" customHeight="1" x14ac:dyDescent="0.25">
      <c r="B12" s="11" t="s">
        <v>34</v>
      </c>
      <c r="C12" s="26">
        <f>40000*6%</f>
        <v>2400</v>
      </c>
    </row>
    <row r="13" spans="2:3" s="27" customFormat="1" ht="20.100000000000001" customHeight="1" x14ac:dyDescent="0.25">
      <c r="B13" s="11" t="s">
        <v>35</v>
      </c>
      <c r="C13" s="26">
        <f>40000*20%</f>
        <v>8000</v>
      </c>
    </row>
    <row r="14" spans="2:3" s="27" customFormat="1" ht="20.100000000000001" customHeight="1" x14ac:dyDescent="0.25">
      <c r="B14" s="11" t="s">
        <v>36</v>
      </c>
      <c r="C14" s="26">
        <v>1500</v>
      </c>
    </row>
    <row r="15" spans="2:3" s="27" customFormat="1" ht="20.100000000000001" customHeight="1" x14ac:dyDescent="0.25">
      <c r="B15" s="11" t="s">
        <v>9</v>
      </c>
      <c r="C15" s="26">
        <v>5000</v>
      </c>
    </row>
    <row r="16" spans="2:3" s="27" customFormat="1" ht="20.100000000000001" customHeight="1" x14ac:dyDescent="0.25">
      <c r="B16" s="11" t="s">
        <v>10</v>
      </c>
      <c r="C16" s="26">
        <v>3500</v>
      </c>
    </row>
    <row r="17" spans="2:3" s="27" customFormat="1" ht="20.100000000000001" customHeight="1" x14ac:dyDescent="0.25">
      <c r="B17" s="11" t="s">
        <v>11</v>
      </c>
      <c r="C17" s="26">
        <v>2000</v>
      </c>
    </row>
    <row r="18" spans="2:3" s="27" customFormat="1" ht="20.100000000000001" customHeight="1" x14ac:dyDescent="0.25">
      <c r="B18" s="28" t="s">
        <v>12</v>
      </c>
      <c r="C18" s="26">
        <v>500</v>
      </c>
    </row>
    <row r="19" spans="2:3" s="27" customFormat="1" ht="20.100000000000001" customHeight="1" x14ac:dyDescent="0.25">
      <c r="B19" s="28" t="s">
        <v>37</v>
      </c>
      <c r="C19" s="26"/>
    </row>
    <row r="20" spans="2:3" s="27" customFormat="1" ht="20.100000000000001" hidden="1" customHeight="1" x14ac:dyDescent="0.25">
      <c r="B20" s="11"/>
      <c r="C20" s="26"/>
    </row>
    <row r="21" spans="2:3" s="27" customFormat="1" ht="20.100000000000001" hidden="1" customHeight="1" x14ac:dyDescent="0.25">
      <c r="B21" s="28"/>
      <c r="C21" s="26"/>
    </row>
    <row r="22" spans="2:3" s="23" customFormat="1" ht="20.100000000000001" customHeight="1" x14ac:dyDescent="0.25">
      <c r="B22" s="32" t="s">
        <v>38</v>
      </c>
      <c r="C22" s="33">
        <f t="shared" ref="C22" si="2">C7-C11</f>
        <v>7100</v>
      </c>
    </row>
    <row r="23" spans="2:3" s="23" customFormat="1" ht="20.100000000000001" customHeight="1" x14ac:dyDescent="0.25">
      <c r="B23" s="32" t="s">
        <v>39</v>
      </c>
      <c r="C23" s="33">
        <f t="shared" ref="C23" si="3">C6+C7-C11</f>
        <v>17100</v>
      </c>
    </row>
    <row r="24" spans="2:3" s="18" customFormat="1" ht="20.100000000000001" customHeight="1" x14ac:dyDescent="0.25">
      <c r="B24" s="24" t="s">
        <v>40</v>
      </c>
      <c r="C24" s="25">
        <f t="shared" ref="C24" si="4">SUM(C25:C27)</f>
        <v>0</v>
      </c>
    </row>
    <row r="25" spans="2:3" s="27" customFormat="1" ht="20.100000000000001" customHeight="1" x14ac:dyDescent="0.25">
      <c r="B25" s="11" t="s">
        <v>41</v>
      </c>
      <c r="C25" s="26"/>
    </row>
    <row r="26" spans="2:3" s="27" customFormat="1" ht="20.100000000000001" hidden="1" customHeight="1" x14ac:dyDescent="0.25">
      <c r="B26" s="11"/>
      <c r="C26" s="26"/>
    </row>
    <row r="27" spans="2:3" s="27" customFormat="1" ht="20.100000000000001" hidden="1" customHeight="1" x14ac:dyDescent="0.25">
      <c r="B27" s="11"/>
      <c r="C27" s="26"/>
    </row>
    <row r="28" spans="2:3" s="18" customFormat="1" ht="20.100000000000001" customHeight="1" x14ac:dyDescent="0.25">
      <c r="B28" s="24" t="s">
        <v>42</v>
      </c>
      <c r="C28" s="25">
        <f t="shared" ref="C28" si="5">SUM(C29:C31)</f>
        <v>3000</v>
      </c>
    </row>
    <row r="29" spans="2:3" s="27" customFormat="1" ht="20.100000000000001" customHeight="1" x14ac:dyDescent="0.25">
      <c r="B29" s="11" t="s">
        <v>43</v>
      </c>
      <c r="C29" s="26">
        <v>3000</v>
      </c>
    </row>
    <row r="30" spans="2:3" s="27" customFormat="1" ht="20.100000000000001" hidden="1" customHeight="1" x14ac:dyDescent="0.25">
      <c r="B30" s="11"/>
      <c r="C30" s="26"/>
    </row>
    <row r="31" spans="2:3" s="27" customFormat="1" ht="20.100000000000001" hidden="1" customHeight="1" x14ac:dyDescent="0.25">
      <c r="B31" s="11"/>
      <c r="C31" s="26"/>
    </row>
    <row r="32" spans="2:3" s="23" customFormat="1" ht="20.100000000000001" customHeight="1" x14ac:dyDescent="0.25">
      <c r="B32" s="32" t="s">
        <v>44</v>
      </c>
      <c r="C32" s="33">
        <f t="shared" ref="C32" si="6">C24-C28</f>
        <v>-3000</v>
      </c>
    </row>
    <row r="33" spans="2:3" s="23" customFormat="1" ht="20.100000000000001" customHeight="1" x14ac:dyDescent="0.25">
      <c r="B33" s="32" t="s">
        <v>45</v>
      </c>
      <c r="C33" s="33">
        <f t="shared" ref="C33" si="7">C23+C24-C28</f>
        <v>14100</v>
      </c>
    </row>
    <row r="34" spans="2:3" s="18" customFormat="1" ht="20.100000000000001" customHeight="1" x14ac:dyDescent="0.25">
      <c r="B34" s="24" t="s">
        <v>46</v>
      </c>
      <c r="C34" s="25">
        <f t="shared" ref="C34" si="8">SUM(C35:C38)</f>
        <v>0</v>
      </c>
    </row>
    <row r="35" spans="2:3" s="23" customFormat="1" ht="20.100000000000001" customHeight="1" x14ac:dyDescent="0.25">
      <c r="B35" s="30" t="s">
        <v>47</v>
      </c>
      <c r="C35" s="29"/>
    </row>
    <row r="36" spans="2:3" s="23" customFormat="1" ht="20.100000000000001" customHeight="1" x14ac:dyDescent="0.25">
      <c r="B36" s="30"/>
      <c r="C36" s="29"/>
    </row>
    <row r="37" spans="2:3" s="23" customFormat="1" ht="20.100000000000001" hidden="1" customHeight="1" x14ac:dyDescent="0.25">
      <c r="B37" s="30" t="s">
        <v>32</v>
      </c>
      <c r="C37" s="29"/>
    </row>
    <row r="38" spans="2:3" s="23" customFormat="1" ht="20.100000000000001" hidden="1" customHeight="1" x14ac:dyDescent="0.25">
      <c r="B38" s="30" t="s">
        <v>32</v>
      </c>
      <c r="C38" s="29"/>
    </row>
    <row r="39" spans="2:3" s="18" customFormat="1" ht="20.100000000000001" customHeight="1" x14ac:dyDescent="0.25">
      <c r="B39" s="24" t="str">
        <f>'[1]PLANO DE CONTAS - FINANCEIRO'!B157</f>
        <v>SAÍDAS FINANCEIRAS</v>
      </c>
      <c r="C39" s="25">
        <f t="shared" ref="C39" si="9">SUM(C40:C45)</f>
        <v>5000</v>
      </c>
    </row>
    <row r="40" spans="2:3" s="27" customFormat="1" ht="20.100000000000001" customHeight="1" x14ac:dyDescent="0.25">
      <c r="B40" s="11" t="s">
        <v>48</v>
      </c>
      <c r="C40" s="26">
        <v>5000</v>
      </c>
    </row>
    <row r="41" spans="2:3" s="23" customFormat="1" ht="20.100000000000001" customHeight="1" x14ac:dyDescent="0.25">
      <c r="B41" s="30" t="s">
        <v>49</v>
      </c>
      <c r="C41" s="29"/>
    </row>
    <row r="42" spans="2:3" s="23" customFormat="1" ht="20.100000000000001" hidden="1" customHeight="1" x14ac:dyDescent="0.25">
      <c r="B42" s="30"/>
      <c r="C42" s="29"/>
    </row>
    <row r="43" spans="2:3" s="23" customFormat="1" ht="20.100000000000001" hidden="1" customHeight="1" x14ac:dyDescent="0.25">
      <c r="B43" s="30"/>
      <c r="C43" s="29"/>
    </row>
    <row r="44" spans="2:3" s="23" customFormat="1" ht="20.100000000000001" hidden="1" customHeight="1" x14ac:dyDescent="0.25">
      <c r="B44" s="30"/>
      <c r="C44" s="29"/>
    </row>
    <row r="45" spans="2:3" s="23" customFormat="1" ht="20.100000000000001" hidden="1" customHeight="1" x14ac:dyDescent="0.25">
      <c r="B45" s="30"/>
      <c r="C45" s="29"/>
    </row>
    <row r="46" spans="2:3" s="18" customFormat="1" ht="20.100000000000001" customHeight="1" x14ac:dyDescent="0.25">
      <c r="B46" s="24" t="s">
        <v>50</v>
      </c>
      <c r="C46" s="25">
        <f t="shared" ref="C46" si="10">C34-C39</f>
        <v>-5000</v>
      </c>
    </row>
    <row r="47" spans="2:3" s="18" customFormat="1" ht="20.100000000000001" customHeight="1" x14ac:dyDescent="0.25">
      <c r="B47" s="34" t="s">
        <v>51</v>
      </c>
      <c r="C47" s="33">
        <f t="shared" ref="C47" si="11">C33+C34-C39</f>
        <v>9100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LUCRO</vt:lpstr>
      <vt:lpstr>Planilha CAIXA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Santolin</dc:creator>
  <cp:lastModifiedBy>Santolin</cp:lastModifiedBy>
  <dcterms:created xsi:type="dcterms:W3CDTF">2023-08-02T18:03:51Z</dcterms:created>
  <dcterms:modified xsi:type="dcterms:W3CDTF">2023-08-31T21:29:35Z</dcterms:modified>
</cp:coreProperties>
</file>